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9420" windowHeight="11025"/>
  </bookViews>
  <sheets>
    <sheet name="Дведомость" sheetId="1" r:id="rId1"/>
    <sheet name="Ресурсник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76" i="1"/>
  <c r="D77" s="1"/>
  <c r="D74"/>
  <c r="D73"/>
  <c r="D63" l="1"/>
  <c r="D62"/>
  <c r="D61"/>
  <c r="D55"/>
  <c r="D54"/>
  <c r="D53"/>
  <c r="D52"/>
  <c r="D51"/>
  <c r="D49"/>
  <c r="D47"/>
  <c r="D46"/>
  <c r="D44"/>
  <c r="D43"/>
  <c r="D41"/>
  <c r="D40"/>
  <c r="D38"/>
  <c r="D37"/>
  <c r="D36"/>
  <c r="D33"/>
  <c r="D32"/>
  <c r="D30"/>
  <c r="D27"/>
  <c r="D26"/>
  <c r="D25"/>
  <c r="D19"/>
</calcChain>
</file>

<file path=xl/comments1.xml><?xml version="1.0" encoding="utf-8"?>
<comments xmlns="http://schemas.openxmlformats.org/spreadsheetml/2006/main">
  <authors>
    <author>belovsb</author>
  </authors>
  <commentList>
    <comment ref="B28" authorId="0">
      <text>
        <r>
          <rPr>
            <b/>
            <sz val="9"/>
            <color indexed="81"/>
            <rFont val="Tahoma"/>
            <family val="2"/>
            <charset val="204"/>
          </rPr>
          <t>belovsb:</t>
        </r>
        <r>
          <rPr>
            <sz val="9"/>
            <color indexed="81"/>
            <rFont val="Tahoma"/>
            <family val="2"/>
            <charset val="204"/>
          </rPr>
          <t xml:space="preserve">
Расход при заделке стыков ГКЛ - 0,25 кг/м2, при заделке стыков ГВЛ(В) – 0,3-0,6 кг/м2, при сплошном шпаклевании слоем 1 мм: 0,8 – 1,0 кг/м2
Толщина слоя: минимальная: 1 мм, максимальная: 5 мм
Прочность: сжатие: не менее 2,0 МПа, на изгибе: не менее 1,0 МПа
Максимальный размер фракции: не более 0,2 мм
Упаковка: бумажный мешок - 25, 10 кг, полиэтиленовый мешок – 5 кг
Срок хранения в неповрежденной упаковке: 6 месяцев в бумажных мешках, 12 месяцев в полиэтиленовых мешках</t>
        </r>
      </text>
    </comment>
    <comment ref="B29" authorId="0">
      <text>
        <r>
          <rPr>
            <b/>
            <sz val="9"/>
            <color indexed="81"/>
            <rFont val="Tahoma"/>
            <family val="2"/>
            <charset val="204"/>
          </rPr>
          <t>belovsb:</t>
        </r>
        <r>
          <rPr>
            <sz val="9"/>
            <color indexed="81"/>
            <rFont val="Tahoma"/>
            <family val="2"/>
            <charset val="204"/>
          </rPr>
          <t xml:space="preserve">
Расход при нанесении слоя 10 мм: ~8,5 кг/м2
Толщина слоя: стена 5 – 50 мм (локально до 100 мм), потолок 5 – 15 мм
Прочность: на сжатие: не менее 2,0 МПа 
Прочность на изгиб: не менее 1,0 МПа
Адгезия к бетону: не менее 0,3 МПа
Высыхание слоя 15–20 мм при t=20 °С и влажности воздуха 60 %: около 7 суток*
Максимальный размер фракции: до 1,25 мм
Минимальная толщина штукатурного слоя для приклеивания керамической облицовки: 10 мм
Допустимый вес плитки с клеем: не более 25 кг
Плотность в затвердевшем состоянии: ~950 кг/м3
Упаковка: бумажный мешок 30; 25; 10 и 5 кг, полиэтиленовый мешок 5 кг
Срок хранения в неповрежденной упаковке: 6 месяцев в бумажных мешках, 12 месяцев в полиэтиленовых мешках.</t>
        </r>
      </text>
    </comment>
  </commentList>
</comments>
</file>

<file path=xl/sharedStrings.xml><?xml version="1.0" encoding="utf-8"?>
<sst xmlns="http://schemas.openxmlformats.org/spreadsheetml/2006/main" count="199" uniqueCount="89">
  <si>
    <t>№     пп</t>
  </si>
  <si>
    <t>Наименование</t>
  </si>
  <si>
    <t>Ед. изм.</t>
  </si>
  <si>
    <t>Кол.</t>
  </si>
  <si>
    <t>Примечание</t>
  </si>
  <si>
    <t>УТВЕРЖДАЮ:</t>
  </si>
  <si>
    <t>Технический директор</t>
  </si>
  <si>
    <t>т</t>
  </si>
  <si>
    <t>на выполнение работ по ремонту  кровли цеха Прокатный 1</t>
  </si>
  <si>
    <t>м2</t>
  </si>
  <si>
    <t>___________В. Т. Кочетков</t>
  </si>
  <si>
    <t>Согласовано:</t>
  </si>
  <si>
    <t>Подготовил начальник ремонтной службы цеха Прокатный-1_______________Д. Н. Губайдуллин</t>
  </si>
  <si>
    <t>Начальник УКС _______________ С.А.Давыдов</t>
  </si>
  <si>
    <t>"____" ______________2025 г.</t>
  </si>
  <si>
    <t>И.о. начальник прокатного цеха №1  _______________ И.С.Янков</t>
  </si>
  <si>
    <t>Ремонт м/к створок 1,4*0,92 м с навесами (шарнирами )</t>
  </si>
  <si>
    <t>Чистка №4</t>
  </si>
  <si>
    <t xml:space="preserve">Нащельник  м/у вальцетокарным отделением и вторым распред. пролётом </t>
  </si>
  <si>
    <t xml:space="preserve">Демонтаж обделок из листовой стали (нащельники шириной 1220 мм, толщ. листа 3 мм) </t>
  </si>
  <si>
    <t>16 м.п; на высоте до 8 м.</t>
  </si>
  <si>
    <t xml:space="preserve">Устройство обделок из листовой стали (нащельники шириной 1220 мм, толщ. листа 3 мм) </t>
  </si>
  <si>
    <t>Машзал стана "280"</t>
  </si>
  <si>
    <t>Разборка покрытий кровель: из листовой стали</t>
  </si>
  <si>
    <t>Устройство мелких покрытий (конек 45х0,6) из листовой оцинкованной стали толщ. 0,6 мм</t>
  </si>
  <si>
    <t xml:space="preserve">Пролет ям медленного охлаждения </t>
  </si>
  <si>
    <t>Монтаж кровельного покрытия: из профилированного листа при высоте здания до 25 м</t>
  </si>
  <si>
    <t>Демонтаж кровельного покрытия: из профилированного листа при высоте здания до 25 м</t>
  </si>
  <si>
    <t>Монтаж щитов покрытий зданий высотой до 25 м с обшивкой: из тонколистовой стали  (толщ. листа 4 мм)</t>
  </si>
  <si>
    <t xml:space="preserve">Фонарь машзала стана 750  </t>
  </si>
  <si>
    <t>128х3=384 м2</t>
  </si>
  <si>
    <t xml:space="preserve">Разборка покрытий кровель: из листовой стали (прим. Разборка стального листа оконных фонарных покрытий) </t>
  </si>
  <si>
    <t>0,5х0,5 м - 66 шт</t>
  </si>
  <si>
    <t>1,9х0,75 м - 9 шт</t>
  </si>
  <si>
    <t>Демонтаж ограждающих конструкций стен: из профилированного листа при высоте здания до 30 м (прим. Разборка волнового листа оконного проема аэрационного фонаря)</t>
  </si>
  <si>
    <t>2х0,6 м - 6 шт</t>
  </si>
  <si>
    <t>1,48х0,49 м - 10 шт</t>
  </si>
  <si>
    <t>Демонтаж остекления стальных переплетов промышленных зданий: фонарных оконным стеклом</t>
  </si>
  <si>
    <t>Монтаж оконных фонарных покрытий из поликарбонатных и акриловых плит с боковыми планками, профилями и резиновыми прокладками (толщина поликарбоната - 8 мм)</t>
  </si>
  <si>
    <t>0,5х0,5 м - 44 шт</t>
  </si>
  <si>
    <t>0,5х0,5 м - 7 шт</t>
  </si>
  <si>
    <t>1,48х0,5 м - 3 шт</t>
  </si>
  <si>
    <t>13</t>
  </si>
  <si>
    <t>Фонарь пролета крана 18</t>
  </si>
  <si>
    <t>1,7х0,94 м - 9 шт</t>
  </si>
  <si>
    <t>2,02х0,9 м - 7 шт</t>
  </si>
  <si>
    <t>0,5х0,6 м - 19 шт</t>
  </si>
  <si>
    <t>0,5х0,6 м - 32 шт</t>
  </si>
  <si>
    <t>1,4х0,6 - 8 шт</t>
  </si>
  <si>
    <t>0,5х0,6 м - 18 шт</t>
  </si>
  <si>
    <t>0,5х0,6 м - 30 шт</t>
  </si>
  <si>
    <t>1,4х0,6 м - 7 шт</t>
  </si>
  <si>
    <t>Пролет станов 1150-750</t>
  </si>
  <si>
    <t>Монтаж существующих м/к створок 1,4х0,92 м с навесами (шарнирами ) (прим. Установка металлических дверных блоков в готовые проемы)</t>
  </si>
  <si>
    <t>1,4х0,92 - 4 шт</t>
  </si>
  <si>
    <t>0,55х0,44 м - 150 шт</t>
  </si>
  <si>
    <t>0,55х0,44 м - 280 шт</t>
  </si>
  <si>
    <t>0,55х0,44 м - 95 шт</t>
  </si>
  <si>
    <t>0,55х0,44 м - 94 шт</t>
  </si>
  <si>
    <t xml:space="preserve">Демонтаж оконных фонарных покрытий из поликарбонатных и акриловых плит с боковыми планками, профилями и резиновыми прокладками </t>
  </si>
  <si>
    <t>0,55х0,44 м - 48 шт</t>
  </si>
  <si>
    <t>1,2х1 м - 3 шт</t>
  </si>
  <si>
    <t>0,7х1,52 м - 22 шт</t>
  </si>
  <si>
    <t>2х1,5 м - 3 шт</t>
  </si>
  <si>
    <t>Ендова кровли между ямой медленного охлаждения и чисткой № 1</t>
  </si>
  <si>
    <t xml:space="preserve">Разборка покрытий кровель: из листовой стали </t>
  </si>
  <si>
    <t>Монтаж щитов покрытий зданий высотой до 25 м с обшивкой: из тонколистовой стали  (толщ. листа 3 мм)</t>
  </si>
  <si>
    <t xml:space="preserve">2,01х3 м </t>
  </si>
  <si>
    <t>ЭТП-2</t>
  </si>
  <si>
    <t>Устройство плоских кровель из ПВХ мембран методом свободной укладки</t>
  </si>
  <si>
    <t xml:space="preserve">Пролет стана "280" </t>
  </si>
  <si>
    <t xml:space="preserve">Пролет чистки № 1 </t>
  </si>
  <si>
    <t xml:space="preserve">2-й распределительный пролет </t>
  </si>
  <si>
    <t>ВЕДОМОСТЬ ОБЪЕМОВ РАБОТ</t>
  </si>
  <si>
    <t>*Объёмы работ учитывают все сопутствующие работы, без которых выполнение указанных работ в соответствии с требованиями технических норм не возможно.</t>
  </si>
  <si>
    <t>Вывоз строительного мусора</t>
  </si>
  <si>
    <t>тн</t>
  </si>
  <si>
    <t>по факту</t>
  </si>
  <si>
    <t>АБК</t>
  </si>
  <si>
    <t>Разборка покрытий кровель: из рулонных материалов</t>
  </si>
  <si>
    <t>Ремонт цементной стяжки площадью заделки: свыше 0,5 до 1,0 м2</t>
  </si>
  <si>
    <t>мест</t>
  </si>
  <si>
    <t>2 слоя</t>
  </si>
  <si>
    <t>Устройство кровель плоских из наплавляемых материалов: в два слоя</t>
  </si>
  <si>
    <t>Бикрост</t>
  </si>
  <si>
    <t>Устройство примыканий рулонных и мастичных кровель к стенам и парапетам высотой: более 600 мм с одним фартуком</t>
  </si>
  <si>
    <t>м</t>
  </si>
  <si>
    <r>
      <rPr>
        <b/>
        <sz val="14"/>
        <rFont val="Times New Roman"/>
        <family val="1"/>
        <charset val="204"/>
      </rPr>
      <t>Пролет нагревательных колодцев</t>
    </r>
    <r>
      <rPr>
        <sz val="14"/>
        <rFont val="Times New Roman"/>
        <family val="1"/>
        <charset val="204"/>
      </rPr>
      <t xml:space="preserve"> </t>
    </r>
  </si>
  <si>
    <t>h 75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</si>
</sst>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28343A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8"/>
      <color theme="3" tint="0.59999389629810485"/>
      <name val="Times New Roman"/>
      <family val="1"/>
      <charset val="204"/>
    </font>
    <font>
      <sz val="8"/>
      <color theme="3" tint="0.59999389629810485"/>
      <name val="Calibri"/>
      <family val="2"/>
      <charset val="204"/>
      <scheme val="minor"/>
    </font>
    <font>
      <sz val="12"/>
      <color rgb="FFC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.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4" fillId="0" borderId="0" xfId="0" applyFont="1"/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0" xfId="0" applyFont="1"/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11" fillId="0" borderId="0" xfId="0" applyFont="1"/>
    <xf numFmtId="0" fontId="0" fillId="0" borderId="0" xfId="0" applyNumberForma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1" fontId="7" fillId="0" borderId="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3" fillId="0" borderId="0" xfId="1" applyFont="1" applyAlignment="1">
      <alignment horizontal="left"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0" xfId="0" applyFont="1" applyFill="1"/>
    <xf numFmtId="0" fontId="9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0" fontId="20" fillId="0" borderId="1" xfId="1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9" fontId="21" fillId="0" borderId="1" xfId="0" applyNumberFormat="1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top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2:E95"/>
  <sheetViews>
    <sheetView tabSelected="1" view="pageLayout" topLeftCell="A91" zoomScale="115" zoomScaleNormal="130" zoomScalePageLayoutView="115" workbookViewId="0">
      <selection activeCell="E85" sqref="E85"/>
    </sheetView>
  </sheetViews>
  <sheetFormatPr defaultColWidth="9.28515625" defaultRowHeight="18.75"/>
  <cols>
    <col min="1" max="1" width="6.7109375" style="72" customWidth="1"/>
    <col min="2" max="2" width="98" style="72" customWidth="1"/>
    <col min="3" max="3" width="7.7109375" style="72" customWidth="1"/>
    <col min="4" max="4" width="10.28515625" style="72" customWidth="1"/>
    <col min="5" max="5" width="18" style="72" customWidth="1"/>
    <col min="6" max="16384" width="9.28515625" style="1"/>
  </cols>
  <sheetData>
    <row r="2" spans="1:5">
      <c r="C2" s="107" t="s">
        <v>5</v>
      </c>
      <c r="D2" s="108"/>
      <c r="E2" s="108"/>
    </row>
    <row r="3" spans="1:5">
      <c r="C3" s="108" t="s">
        <v>6</v>
      </c>
      <c r="D3" s="108"/>
      <c r="E3" s="108"/>
    </row>
    <row r="4" spans="1:5" ht="33" customHeight="1">
      <c r="C4" s="109" t="s">
        <v>10</v>
      </c>
      <c r="D4" s="109"/>
      <c r="E4" s="109"/>
    </row>
    <row r="5" spans="1:5">
      <c r="C5" s="109" t="s">
        <v>14</v>
      </c>
      <c r="D5" s="109"/>
      <c r="E5" s="109"/>
    </row>
    <row r="6" spans="1:5">
      <c r="C6" s="73"/>
      <c r="D6" s="73"/>
      <c r="E6" s="73"/>
    </row>
    <row r="7" spans="1:5">
      <c r="A7" s="105" t="s">
        <v>73</v>
      </c>
      <c r="B7" s="105"/>
      <c r="C7" s="105"/>
      <c r="D7" s="105"/>
      <c r="E7" s="105"/>
    </row>
    <row r="8" spans="1:5">
      <c r="A8" s="106" t="s">
        <v>8</v>
      </c>
      <c r="B8" s="106"/>
      <c r="C8" s="106"/>
      <c r="D8" s="106"/>
      <c r="E8" s="106"/>
    </row>
    <row r="9" spans="1:5">
      <c r="A9" s="79"/>
      <c r="B9" s="79"/>
      <c r="C9" s="79"/>
      <c r="D9" s="79"/>
      <c r="E9" s="79"/>
    </row>
    <row r="10" spans="1:5" s="9" customFormat="1" ht="37.5">
      <c r="A10" s="10" t="s">
        <v>0</v>
      </c>
      <c r="B10" s="11" t="s">
        <v>1</v>
      </c>
      <c r="C10" s="10" t="s">
        <v>2</v>
      </c>
      <c r="D10" s="12" t="s">
        <v>3</v>
      </c>
      <c r="E10" s="12" t="s">
        <v>4</v>
      </c>
    </row>
    <row r="11" spans="1:5" s="9" customFormat="1">
      <c r="A11" s="10">
        <v>1</v>
      </c>
      <c r="B11" s="10">
        <v>2</v>
      </c>
      <c r="C11" s="10">
        <v>3</v>
      </c>
      <c r="D11" s="10">
        <v>4</v>
      </c>
      <c r="E11" s="10">
        <v>5</v>
      </c>
    </row>
    <row r="12" spans="1:5" s="9" customFormat="1">
      <c r="A12" s="10"/>
      <c r="B12" s="10" t="s">
        <v>17</v>
      </c>
      <c r="C12" s="10"/>
      <c r="D12" s="10"/>
      <c r="E12" s="10"/>
    </row>
    <row r="13" spans="1:5" s="9" customFormat="1" ht="56.25">
      <c r="A13" s="74">
        <v>1</v>
      </c>
      <c r="B13" s="88" t="s">
        <v>38</v>
      </c>
      <c r="C13" s="74" t="s">
        <v>9</v>
      </c>
      <c r="D13" s="74">
        <v>335</v>
      </c>
      <c r="E13" s="89"/>
    </row>
    <row r="14" spans="1:5">
      <c r="A14" s="74"/>
      <c r="B14" s="87" t="s">
        <v>18</v>
      </c>
      <c r="C14" s="75"/>
      <c r="D14" s="76"/>
      <c r="E14" s="78"/>
    </row>
    <row r="15" spans="1:5" ht="37.5">
      <c r="A15" s="74">
        <v>2</v>
      </c>
      <c r="B15" s="90" t="s">
        <v>19</v>
      </c>
      <c r="C15" s="75" t="s">
        <v>9</v>
      </c>
      <c r="D15" s="76">
        <v>19.52</v>
      </c>
      <c r="E15" s="91" t="s">
        <v>20</v>
      </c>
    </row>
    <row r="16" spans="1:5" ht="37.5">
      <c r="A16" s="74">
        <v>3</v>
      </c>
      <c r="B16" s="90" t="s">
        <v>21</v>
      </c>
      <c r="C16" s="75" t="s">
        <v>9</v>
      </c>
      <c r="D16" s="76">
        <v>19.52</v>
      </c>
      <c r="E16" s="91" t="s">
        <v>20</v>
      </c>
    </row>
    <row r="17" spans="1:5">
      <c r="A17" s="74"/>
      <c r="B17" s="92" t="s">
        <v>22</v>
      </c>
      <c r="C17" s="75"/>
      <c r="D17" s="76"/>
      <c r="E17" s="91"/>
    </row>
    <row r="18" spans="1:5">
      <c r="A18" s="74">
        <v>4</v>
      </c>
      <c r="B18" s="90" t="s">
        <v>23</v>
      </c>
      <c r="C18" s="75" t="s">
        <v>9</v>
      </c>
      <c r="D18" s="76">
        <v>2</v>
      </c>
      <c r="E18" s="91"/>
    </row>
    <row r="19" spans="1:5" ht="37.5">
      <c r="A19" s="74">
        <v>5</v>
      </c>
      <c r="B19" s="90" t="s">
        <v>24</v>
      </c>
      <c r="C19" s="75" t="s">
        <v>9</v>
      </c>
      <c r="D19" s="76">
        <f>45*0.6</f>
        <v>27</v>
      </c>
      <c r="E19" s="91"/>
    </row>
    <row r="20" spans="1:5">
      <c r="A20" s="74"/>
      <c r="B20" s="92" t="s">
        <v>25</v>
      </c>
      <c r="C20" s="75"/>
      <c r="D20" s="76"/>
      <c r="E20" s="91"/>
    </row>
    <row r="21" spans="1:5" ht="37.5">
      <c r="A21" s="74">
        <v>6</v>
      </c>
      <c r="B21" s="90" t="s">
        <v>27</v>
      </c>
      <c r="C21" s="75" t="s">
        <v>9</v>
      </c>
      <c r="D21" s="76">
        <v>384</v>
      </c>
      <c r="E21" s="91"/>
    </row>
    <row r="22" spans="1:5" ht="37.5">
      <c r="A22" s="74">
        <v>7</v>
      </c>
      <c r="B22" s="90" t="s">
        <v>28</v>
      </c>
      <c r="C22" s="75" t="s">
        <v>7</v>
      </c>
      <c r="D22" s="76">
        <v>12.058</v>
      </c>
      <c r="E22" s="91" t="s">
        <v>30</v>
      </c>
    </row>
    <row r="23" spans="1:5">
      <c r="A23" s="74"/>
      <c r="B23" s="93" t="s">
        <v>29</v>
      </c>
      <c r="C23" s="75"/>
      <c r="D23" s="76"/>
      <c r="E23" s="77"/>
    </row>
    <row r="24" spans="1:5" ht="37.5">
      <c r="A24" s="74">
        <v>8</v>
      </c>
      <c r="B24" s="82" t="s">
        <v>31</v>
      </c>
      <c r="C24" s="75" t="s">
        <v>9</v>
      </c>
      <c r="D24" s="76">
        <v>16.5</v>
      </c>
      <c r="E24" s="94" t="s">
        <v>32</v>
      </c>
    </row>
    <row r="25" spans="1:5" ht="56.25">
      <c r="A25" s="74">
        <v>9</v>
      </c>
      <c r="B25" s="88" t="s">
        <v>38</v>
      </c>
      <c r="C25" s="75" t="s">
        <v>9</v>
      </c>
      <c r="D25" s="76">
        <f>0.5*0.5*66</f>
        <v>16.5</v>
      </c>
      <c r="E25" s="94" t="s">
        <v>32</v>
      </c>
    </row>
    <row r="26" spans="1:5" ht="37.5">
      <c r="A26" s="74">
        <v>10</v>
      </c>
      <c r="B26" s="82" t="s">
        <v>31</v>
      </c>
      <c r="C26" s="75" t="s">
        <v>9</v>
      </c>
      <c r="D26" s="76">
        <f>1.9*0.75*9</f>
        <v>12.824999999999999</v>
      </c>
      <c r="E26" s="94" t="s">
        <v>33</v>
      </c>
    </row>
    <row r="27" spans="1:5" ht="56.25">
      <c r="A27" s="74">
        <v>11</v>
      </c>
      <c r="B27" s="88" t="s">
        <v>34</v>
      </c>
      <c r="C27" s="75" t="s">
        <v>9</v>
      </c>
      <c r="D27" s="76">
        <f>2*0.8*6</f>
        <v>9.6000000000000014</v>
      </c>
      <c r="E27" s="94" t="s">
        <v>35</v>
      </c>
    </row>
    <row r="28" spans="1:5" ht="37.5">
      <c r="A28" s="95">
        <v>12</v>
      </c>
      <c r="B28" s="82" t="s">
        <v>37</v>
      </c>
      <c r="C28" s="75" t="s">
        <v>9</v>
      </c>
      <c r="D28" s="76">
        <v>7.3</v>
      </c>
      <c r="E28" s="91" t="s">
        <v>36</v>
      </c>
    </row>
    <row r="29" spans="1:5" ht="56.25">
      <c r="A29" s="95" t="s">
        <v>42</v>
      </c>
      <c r="B29" s="88" t="s">
        <v>38</v>
      </c>
      <c r="C29" s="75" t="s">
        <v>9</v>
      </c>
      <c r="D29" s="76">
        <v>7.3</v>
      </c>
      <c r="E29" s="91" t="s">
        <v>36</v>
      </c>
    </row>
    <row r="30" spans="1:5" ht="43.5" customHeight="1">
      <c r="A30" s="74">
        <v>14</v>
      </c>
      <c r="B30" s="82" t="s">
        <v>37</v>
      </c>
      <c r="C30" s="75" t="s">
        <v>9</v>
      </c>
      <c r="D30" s="76">
        <f>0.5*0.5*44</f>
        <v>11</v>
      </c>
      <c r="E30" s="91" t="s">
        <v>39</v>
      </c>
    </row>
    <row r="31" spans="1:5" ht="56.25">
      <c r="A31" s="74">
        <v>15</v>
      </c>
      <c r="B31" s="88" t="s">
        <v>38</v>
      </c>
      <c r="C31" s="75" t="s">
        <v>9</v>
      </c>
      <c r="D31" s="76">
        <v>11</v>
      </c>
      <c r="E31" s="91" t="s">
        <v>39</v>
      </c>
    </row>
    <row r="32" spans="1:5" ht="56.25">
      <c r="A32" s="74">
        <v>16</v>
      </c>
      <c r="B32" s="88" t="s">
        <v>38</v>
      </c>
      <c r="C32" s="75" t="s">
        <v>9</v>
      </c>
      <c r="D32" s="76">
        <f>0.5*0.5*7</f>
        <v>1.75</v>
      </c>
      <c r="E32" s="91" t="s">
        <v>40</v>
      </c>
    </row>
    <row r="33" spans="1:5" ht="56.25">
      <c r="A33" s="74">
        <v>17</v>
      </c>
      <c r="B33" s="88" t="s">
        <v>38</v>
      </c>
      <c r="C33" s="75" t="s">
        <v>9</v>
      </c>
      <c r="D33" s="76">
        <f>1.48*0.5*3</f>
        <v>2.2199999999999998</v>
      </c>
      <c r="E33" s="91" t="s">
        <v>41</v>
      </c>
    </row>
    <row r="34" spans="1:5">
      <c r="A34" s="74"/>
      <c r="B34" s="93" t="s">
        <v>43</v>
      </c>
      <c r="C34" s="75"/>
      <c r="D34" s="76"/>
      <c r="E34" s="78"/>
    </row>
    <row r="35" spans="1:5" ht="37.5">
      <c r="A35" s="74">
        <v>18</v>
      </c>
      <c r="B35" s="90" t="s">
        <v>27</v>
      </c>
      <c r="C35" s="75" t="s">
        <v>9</v>
      </c>
      <c r="D35" s="76">
        <v>14.4</v>
      </c>
      <c r="E35" s="94" t="s">
        <v>44</v>
      </c>
    </row>
    <row r="36" spans="1:5" ht="56.25">
      <c r="A36" s="74">
        <v>19</v>
      </c>
      <c r="B36" s="88" t="s">
        <v>34</v>
      </c>
      <c r="C36" s="75" t="s">
        <v>9</v>
      </c>
      <c r="D36" s="76">
        <f>2.02*0.9*7</f>
        <v>12.726000000000001</v>
      </c>
      <c r="E36" s="94" t="s">
        <v>45</v>
      </c>
    </row>
    <row r="37" spans="1:5" ht="56.25">
      <c r="A37" s="74">
        <v>20</v>
      </c>
      <c r="B37" s="88" t="s">
        <v>38</v>
      </c>
      <c r="C37" s="75" t="s">
        <v>9</v>
      </c>
      <c r="D37" s="76">
        <f>0.5*0.6*19</f>
        <v>5.7</v>
      </c>
      <c r="E37" s="94" t="s">
        <v>46</v>
      </c>
    </row>
    <row r="38" spans="1:5" ht="37.5">
      <c r="A38" s="74">
        <v>21</v>
      </c>
      <c r="B38" s="82" t="s">
        <v>37</v>
      </c>
      <c r="C38" s="75" t="s">
        <v>9</v>
      </c>
      <c r="D38" s="76">
        <f>0.5*0.6*32</f>
        <v>9.6</v>
      </c>
      <c r="E38" s="94" t="s">
        <v>47</v>
      </c>
    </row>
    <row r="39" spans="1:5" ht="56.25">
      <c r="A39" s="74">
        <v>22</v>
      </c>
      <c r="B39" s="88" t="s">
        <v>38</v>
      </c>
      <c r="C39" s="75" t="s">
        <v>9</v>
      </c>
      <c r="D39" s="76">
        <v>9.6</v>
      </c>
      <c r="E39" s="94" t="s">
        <v>47</v>
      </c>
    </row>
    <row r="40" spans="1:5" ht="37.5">
      <c r="A40" s="74">
        <v>23</v>
      </c>
      <c r="B40" s="82" t="s">
        <v>37</v>
      </c>
      <c r="C40" s="75" t="s">
        <v>9</v>
      </c>
      <c r="D40" s="76">
        <f>1.4*0.6*8</f>
        <v>6.72</v>
      </c>
      <c r="E40" s="94" t="s">
        <v>48</v>
      </c>
    </row>
    <row r="41" spans="1:5" ht="56.25">
      <c r="A41" s="74">
        <v>24</v>
      </c>
      <c r="B41" s="88" t="s">
        <v>38</v>
      </c>
      <c r="C41" s="75" t="s">
        <v>9</v>
      </c>
      <c r="D41" s="76">
        <f>1.4*0.6*8</f>
        <v>6.72</v>
      </c>
      <c r="E41" s="94" t="s">
        <v>48</v>
      </c>
    </row>
    <row r="42" spans="1:5" ht="37.5">
      <c r="A42" s="74">
        <v>25</v>
      </c>
      <c r="B42" s="82" t="s">
        <v>31</v>
      </c>
      <c r="C42" s="75" t="s">
        <v>9</v>
      </c>
      <c r="D42" s="76">
        <v>5.4</v>
      </c>
      <c r="E42" s="94" t="s">
        <v>49</v>
      </c>
    </row>
    <row r="43" spans="1:5" ht="56.25">
      <c r="A43" s="74">
        <v>26</v>
      </c>
      <c r="B43" s="88" t="s">
        <v>38</v>
      </c>
      <c r="C43" s="75" t="s">
        <v>9</v>
      </c>
      <c r="D43" s="76">
        <f>0.5*0.6*18</f>
        <v>5.3999999999999995</v>
      </c>
      <c r="E43" s="94" t="s">
        <v>49</v>
      </c>
    </row>
    <row r="44" spans="1:5" ht="37.5">
      <c r="A44" s="74">
        <v>27</v>
      </c>
      <c r="B44" s="82" t="s">
        <v>31</v>
      </c>
      <c r="C44" s="75" t="s">
        <v>9</v>
      </c>
      <c r="D44" s="76">
        <f>0.5*0.6*30</f>
        <v>9</v>
      </c>
      <c r="E44" s="94" t="s">
        <v>50</v>
      </c>
    </row>
    <row r="45" spans="1:5" ht="56.25">
      <c r="A45" s="74">
        <v>28</v>
      </c>
      <c r="B45" s="88" t="s">
        <v>38</v>
      </c>
      <c r="C45" s="75" t="s">
        <v>9</v>
      </c>
      <c r="D45" s="76">
        <v>9</v>
      </c>
      <c r="E45" s="94" t="s">
        <v>50</v>
      </c>
    </row>
    <row r="46" spans="1:5" ht="37.5">
      <c r="A46" s="74">
        <v>29</v>
      </c>
      <c r="B46" s="82" t="s">
        <v>31</v>
      </c>
      <c r="C46" s="75" t="s">
        <v>9</v>
      </c>
      <c r="D46" s="76">
        <f>1.4*0.6*7</f>
        <v>5.88</v>
      </c>
      <c r="E46" s="94" t="s">
        <v>51</v>
      </c>
    </row>
    <row r="47" spans="1:5" ht="56.25">
      <c r="A47" s="74">
        <v>30</v>
      </c>
      <c r="B47" s="88" t="s">
        <v>38</v>
      </c>
      <c r="C47" s="75" t="s">
        <v>9</v>
      </c>
      <c r="D47" s="76">
        <f>1.4*0.6*7</f>
        <v>5.88</v>
      </c>
      <c r="E47" s="94" t="s">
        <v>51</v>
      </c>
    </row>
    <row r="48" spans="1:5">
      <c r="A48" s="74"/>
      <c r="B48" s="93" t="s">
        <v>52</v>
      </c>
      <c r="C48" s="75"/>
      <c r="D48" s="76"/>
      <c r="E48" s="77"/>
    </row>
    <row r="49" spans="1:5" ht="37.5">
      <c r="A49" s="74">
        <v>31</v>
      </c>
      <c r="B49" s="96" t="s">
        <v>53</v>
      </c>
      <c r="C49" s="75" t="s">
        <v>9</v>
      </c>
      <c r="D49" s="76">
        <f>1.4*0.92*4</f>
        <v>5.1520000000000001</v>
      </c>
      <c r="E49" s="94" t="s">
        <v>54</v>
      </c>
    </row>
    <row r="50" spans="1:5">
      <c r="A50" s="74">
        <v>32</v>
      </c>
      <c r="B50" s="84" t="s">
        <v>16</v>
      </c>
      <c r="C50" s="75" t="s">
        <v>7</v>
      </c>
      <c r="D50" s="76">
        <v>0.124</v>
      </c>
      <c r="E50" s="94" t="s">
        <v>54</v>
      </c>
    </row>
    <row r="51" spans="1:5" ht="56.25">
      <c r="A51" s="74">
        <v>33</v>
      </c>
      <c r="B51" s="88" t="s">
        <v>38</v>
      </c>
      <c r="C51" s="75" t="s">
        <v>9</v>
      </c>
      <c r="D51" s="76">
        <f>0.55*0.44*150</f>
        <v>36.300000000000004</v>
      </c>
      <c r="E51" s="94" t="s">
        <v>55</v>
      </c>
    </row>
    <row r="52" spans="1:5" ht="37.5">
      <c r="A52" s="74">
        <v>34</v>
      </c>
      <c r="B52" s="82" t="s">
        <v>31</v>
      </c>
      <c r="C52" s="75" t="s">
        <v>9</v>
      </c>
      <c r="D52" s="76">
        <f>0.55*0.44*280</f>
        <v>67.760000000000005</v>
      </c>
      <c r="E52" s="94" t="s">
        <v>56</v>
      </c>
    </row>
    <row r="53" spans="1:5" ht="56.25">
      <c r="A53" s="74">
        <v>35</v>
      </c>
      <c r="B53" s="88" t="s">
        <v>38</v>
      </c>
      <c r="C53" s="75" t="s">
        <v>9</v>
      </c>
      <c r="D53" s="76">
        <f>0.55*0.44*280</f>
        <v>67.760000000000005</v>
      </c>
      <c r="E53" s="94" t="s">
        <v>56</v>
      </c>
    </row>
    <row r="54" spans="1:5" ht="37.5">
      <c r="A54" s="74">
        <v>36</v>
      </c>
      <c r="B54" s="82" t="s">
        <v>31</v>
      </c>
      <c r="C54" s="75" t="s">
        <v>9</v>
      </c>
      <c r="D54" s="76">
        <f>0.55*0.44*95</f>
        <v>22.990000000000002</v>
      </c>
      <c r="E54" s="94" t="s">
        <v>57</v>
      </c>
    </row>
    <row r="55" spans="1:5" ht="56.25">
      <c r="A55" s="74">
        <v>37</v>
      </c>
      <c r="B55" s="88" t="s">
        <v>38</v>
      </c>
      <c r="C55" s="75" t="s">
        <v>9</v>
      </c>
      <c r="D55" s="76">
        <f>0.55*0.44*95</f>
        <v>22.990000000000002</v>
      </c>
      <c r="E55" s="94" t="s">
        <v>57</v>
      </c>
    </row>
    <row r="56" spans="1:5" ht="37.5">
      <c r="A56" s="74">
        <v>38</v>
      </c>
      <c r="B56" s="82" t="s">
        <v>37</v>
      </c>
      <c r="C56" s="75" t="s">
        <v>9</v>
      </c>
      <c r="D56" s="76">
        <v>22.7</v>
      </c>
      <c r="E56" s="94" t="s">
        <v>58</v>
      </c>
    </row>
    <row r="57" spans="1:5" ht="56.25">
      <c r="A57" s="74">
        <v>39</v>
      </c>
      <c r="B57" s="88" t="s">
        <v>38</v>
      </c>
      <c r="C57" s="75" t="s">
        <v>9</v>
      </c>
      <c r="D57" s="76">
        <v>22.7</v>
      </c>
      <c r="E57" s="94" t="s">
        <v>58</v>
      </c>
    </row>
    <row r="58" spans="1:5" ht="37.5">
      <c r="A58" s="74">
        <v>40</v>
      </c>
      <c r="B58" s="88" t="s">
        <v>59</v>
      </c>
      <c r="C58" s="75" t="s">
        <v>9</v>
      </c>
      <c r="D58" s="76">
        <v>11.6</v>
      </c>
      <c r="E58" s="94" t="s">
        <v>60</v>
      </c>
    </row>
    <row r="59" spans="1:5" ht="56.25">
      <c r="A59" s="74">
        <v>41</v>
      </c>
      <c r="B59" s="88" t="s">
        <v>38</v>
      </c>
      <c r="C59" s="75" t="s">
        <v>9</v>
      </c>
      <c r="D59" s="76">
        <v>11.6</v>
      </c>
      <c r="E59" s="94" t="s">
        <v>60</v>
      </c>
    </row>
    <row r="60" spans="1:5" ht="37.5">
      <c r="A60" s="74">
        <v>42</v>
      </c>
      <c r="B60" s="96" t="s">
        <v>53</v>
      </c>
      <c r="C60" s="75" t="s">
        <v>9</v>
      </c>
      <c r="D60" s="76"/>
      <c r="E60" s="94" t="s">
        <v>61</v>
      </c>
    </row>
    <row r="61" spans="1:5" ht="56.25">
      <c r="A61" s="74">
        <v>43</v>
      </c>
      <c r="B61" s="88" t="s">
        <v>34</v>
      </c>
      <c r="C61" s="75" t="s">
        <v>9</v>
      </c>
      <c r="D61" s="76">
        <f>0.7*1.52*22</f>
        <v>23.407999999999998</v>
      </c>
      <c r="E61" s="94" t="s">
        <v>62</v>
      </c>
    </row>
    <row r="62" spans="1:5" ht="37.5">
      <c r="A62" s="74">
        <v>44</v>
      </c>
      <c r="B62" s="90" t="s">
        <v>27</v>
      </c>
      <c r="C62" s="75" t="s">
        <v>9</v>
      </c>
      <c r="D62" s="76">
        <f>2*1.15*3</f>
        <v>6.8999999999999995</v>
      </c>
      <c r="E62" s="94" t="s">
        <v>63</v>
      </c>
    </row>
    <row r="63" spans="1:5" s="86" customFormat="1" ht="37.5">
      <c r="A63" s="85">
        <v>45</v>
      </c>
      <c r="B63" s="90" t="s">
        <v>26</v>
      </c>
      <c r="C63" s="75" t="s">
        <v>9</v>
      </c>
      <c r="D63" s="76">
        <f>2*1.15*3</f>
        <v>6.8999999999999995</v>
      </c>
      <c r="E63" s="94" t="s">
        <v>63</v>
      </c>
    </row>
    <row r="64" spans="1:5">
      <c r="A64" s="74"/>
      <c r="B64" s="93" t="s">
        <v>64</v>
      </c>
      <c r="C64" s="75"/>
      <c r="D64" s="76"/>
      <c r="E64" s="77"/>
    </row>
    <row r="65" spans="1:5">
      <c r="A65" s="74">
        <v>46</v>
      </c>
      <c r="B65" s="82" t="s">
        <v>65</v>
      </c>
      <c r="C65" s="75" t="s">
        <v>9</v>
      </c>
      <c r="D65" s="76">
        <v>6.03</v>
      </c>
      <c r="E65" s="77"/>
    </row>
    <row r="66" spans="1:5" ht="37.5">
      <c r="A66" s="74">
        <v>47</v>
      </c>
      <c r="B66" s="90" t="s">
        <v>28</v>
      </c>
      <c r="C66" s="75" t="s">
        <v>7</v>
      </c>
      <c r="D66" s="76">
        <v>0.14199999999999999</v>
      </c>
      <c r="E66" s="94" t="s">
        <v>67</v>
      </c>
    </row>
    <row r="67" spans="1:5">
      <c r="A67" s="74"/>
      <c r="B67" s="93" t="s">
        <v>68</v>
      </c>
      <c r="C67" s="75"/>
      <c r="D67" s="76"/>
      <c r="E67" s="77"/>
    </row>
    <row r="68" spans="1:5">
      <c r="A68" s="74">
        <v>48</v>
      </c>
      <c r="B68" s="96" t="s">
        <v>69</v>
      </c>
      <c r="C68" s="75" t="s">
        <v>9</v>
      </c>
      <c r="D68" s="76">
        <v>360</v>
      </c>
      <c r="E68" s="77"/>
    </row>
    <row r="69" spans="1:5">
      <c r="A69" s="74"/>
      <c r="B69" s="100" t="s">
        <v>70</v>
      </c>
      <c r="C69" s="75"/>
      <c r="D69" s="76"/>
      <c r="E69" s="77"/>
    </row>
    <row r="70" spans="1:5">
      <c r="A70" s="74">
        <v>49</v>
      </c>
      <c r="B70" s="96" t="s">
        <v>65</v>
      </c>
      <c r="C70" s="75" t="s">
        <v>9</v>
      </c>
      <c r="D70" s="76">
        <v>86.4</v>
      </c>
      <c r="E70" s="77"/>
    </row>
    <row r="71" spans="1:5" ht="37.5">
      <c r="A71" s="74">
        <v>50</v>
      </c>
      <c r="B71" s="96" t="s">
        <v>66</v>
      </c>
      <c r="C71" s="75" t="s">
        <v>9</v>
      </c>
      <c r="D71" s="76">
        <v>86.4</v>
      </c>
      <c r="E71" s="77"/>
    </row>
    <row r="72" spans="1:5">
      <c r="A72" s="74"/>
      <c r="B72" s="100" t="s">
        <v>71</v>
      </c>
      <c r="C72" s="75"/>
      <c r="D72" s="76"/>
      <c r="E72" s="77"/>
    </row>
    <row r="73" spans="1:5">
      <c r="A73" s="74">
        <v>51</v>
      </c>
      <c r="B73" s="96" t="s">
        <v>65</v>
      </c>
      <c r="C73" s="75" t="s">
        <v>9</v>
      </c>
      <c r="D73" s="101">
        <f>183.6+110.4</f>
        <v>294</v>
      </c>
      <c r="E73" s="77"/>
    </row>
    <row r="74" spans="1:5" ht="37.5">
      <c r="A74" s="74">
        <v>52</v>
      </c>
      <c r="B74" s="96" t="s">
        <v>66</v>
      </c>
      <c r="C74" s="75" t="s">
        <v>9</v>
      </c>
      <c r="D74" s="76">
        <f>294</f>
        <v>294</v>
      </c>
      <c r="E74" s="77"/>
    </row>
    <row r="75" spans="1:5">
      <c r="A75" s="74"/>
      <c r="B75" s="100" t="s">
        <v>72</v>
      </c>
      <c r="C75" s="75"/>
      <c r="D75" s="76"/>
      <c r="E75" s="77"/>
    </row>
    <row r="76" spans="1:5">
      <c r="A76" s="74">
        <v>53</v>
      </c>
      <c r="B76" s="96" t="s">
        <v>65</v>
      </c>
      <c r="C76" s="75" t="s">
        <v>9</v>
      </c>
      <c r="D76" s="76">
        <f>211.2+692.75</f>
        <v>903.95</v>
      </c>
      <c r="E76" s="77"/>
    </row>
    <row r="77" spans="1:5" ht="37.5">
      <c r="A77" s="74">
        <v>54</v>
      </c>
      <c r="B77" s="96" t="s">
        <v>28</v>
      </c>
      <c r="C77" s="75" t="s">
        <v>9</v>
      </c>
      <c r="D77" s="76">
        <f>D76</f>
        <v>903.95</v>
      </c>
      <c r="E77" s="77"/>
    </row>
    <row r="78" spans="1:5">
      <c r="A78" s="74"/>
      <c r="B78" s="100" t="s">
        <v>78</v>
      </c>
      <c r="C78" s="75"/>
      <c r="D78" s="76"/>
      <c r="E78" s="77"/>
    </row>
    <row r="79" spans="1:5">
      <c r="A79" s="74">
        <v>55</v>
      </c>
      <c r="B79" s="96" t="s">
        <v>79</v>
      </c>
      <c r="C79" s="75" t="s">
        <v>9</v>
      </c>
      <c r="D79" s="76">
        <v>80</v>
      </c>
      <c r="E79" s="104" t="s">
        <v>82</v>
      </c>
    </row>
    <row r="80" spans="1:5">
      <c r="A80" s="74">
        <v>56</v>
      </c>
      <c r="B80" s="96" t="s">
        <v>80</v>
      </c>
      <c r="C80" s="75" t="s">
        <v>81</v>
      </c>
      <c r="D80" s="76">
        <v>5</v>
      </c>
      <c r="E80" s="77"/>
    </row>
    <row r="81" spans="1:5">
      <c r="A81" s="74">
        <v>57</v>
      </c>
      <c r="B81" s="96" t="s">
        <v>83</v>
      </c>
      <c r="C81" s="75" t="s">
        <v>9</v>
      </c>
      <c r="D81" s="76">
        <v>80</v>
      </c>
      <c r="E81" s="7" t="s">
        <v>84</v>
      </c>
    </row>
    <row r="82" spans="1:5" ht="37.5">
      <c r="A82" s="74">
        <v>58</v>
      </c>
      <c r="B82" s="96" t="s">
        <v>85</v>
      </c>
      <c r="C82" s="75" t="s">
        <v>86</v>
      </c>
      <c r="D82" s="76">
        <v>36</v>
      </c>
      <c r="E82" s="77"/>
    </row>
    <row r="83" spans="1:5">
      <c r="A83" s="74"/>
      <c r="B83" s="103" t="s">
        <v>87</v>
      </c>
      <c r="C83" s="75"/>
      <c r="D83" s="76"/>
      <c r="E83" s="77"/>
    </row>
    <row r="84" spans="1:5" ht="37.5">
      <c r="A84" s="74">
        <v>59</v>
      </c>
      <c r="B84" s="96" t="s">
        <v>27</v>
      </c>
      <c r="C84" s="75" t="s">
        <v>9</v>
      </c>
      <c r="D84" s="76">
        <v>360</v>
      </c>
      <c r="E84" s="77"/>
    </row>
    <row r="85" spans="1:5" ht="37.5">
      <c r="A85" s="74">
        <v>60</v>
      </c>
      <c r="B85" s="96" t="s">
        <v>26</v>
      </c>
      <c r="C85" s="75" t="s">
        <v>9</v>
      </c>
      <c r="D85" s="76">
        <v>360</v>
      </c>
      <c r="E85" s="111" t="s">
        <v>88</v>
      </c>
    </row>
    <row r="86" spans="1:5" ht="37.5">
      <c r="A86" s="74">
        <v>61</v>
      </c>
      <c r="B86" s="96" t="s">
        <v>75</v>
      </c>
      <c r="C86" s="75" t="s">
        <v>76</v>
      </c>
      <c r="D86" s="76" t="s">
        <v>77</v>
      </c>
      <c r="E86" s="77"/>
    </row>
    <row r="87" spans="1:5" ht="56.25">
      <c r="A87" s="79"/>
      <c r="B87" s="102" t="s">
        <v>74</v>
      </c>
      <c r="C87" s="80"/>
      <c r="D87" s="80"/>
      <c r="E87" s="80"/>
    </row>
    <row r="88" spans="1:5">
      <c r="A88" s="79"/>
      <c r="B88" s="83"/>
      <c r="C88" s="80"/>
      <c r="D88" s="80"/>
      <c r="E88" s="80"/>
    </row>
    <row r="89" spans="1:5">
      <c r="A89" s="79"/>
      <c r="B89" s="97" t="s">
        <v>15</v>
      </c>
      <c r="C89" s="81"/>
      <c r="D89" s="81"/>
      <c r="E89" s="79"/>
    </row>
    <row r="90" spans="1:5">
      <c r="A90" s="79"/>
      <c r="B90" s="97"/>
      <c r="C90" s="81"/>
      <c r="D90" s="99"/>
      <c r="E90" s="79"/>
    </row>
    <row r="91" spans="1:5" ht="18.75" customHeight="1">
      <c r="A91" s="79"/>
      <c r="B91" s="99"/>
      <c r="C91" s="99"/>
      <c r="D91" s="99"/>
      <c r="E91" s="79"/>
    </row>
    <row r="92" spans="1:5" ht="37.5">
      <c r="A92" s="79"/>
      <c r="B92" s="97" t="s">
        <v>12</v>
      </c>
      <c r="C92" s="98"/>
      <c r="D92" s="98"/>
      <c r="E92" s="79"/>
    </row>
    <row r="93" spans="1:5">
      <c r="A93" s="79"/>
      <c r="B93" s="81"/>
      <c r="C93" s="81"/>
      <c r="D93" s="81"/>
      <c r="E93" s="79"/>
    </row>
    <row r="94" spans="1:5">
      <c r="B94" s="97" t="s">
        <v>11</v>
      </c>
      <c r="C94" s="81"/>
      <c r="D94" s="81"/>
    </row>
    <row r="95" spans="1:5">
      <c r="B95" s="97" t="s">
        <v>13</v>
      </c>
      <c r="C95" s="81"/>
      <c r="D95" s="99"/>
    </row>
  </sheetData>
  <mergeCells count="6">
    <mergeCell ref="A7:E7"/>
    <mergeCell ref="A8:E8"/>
    <mergeCell ref="C2:E2"/>
    <mergeCell ref="C3:E3"/>
    <mergeCell ref="C4:E4"/>
    <mergeCell ref="C5:E5"/>
  </mergeCells>
  <pageMargins left="0.43307086614173229" right="0.16" top="0.47244094488188981" bottom="0.2755905511811023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91"/>
  <sheetViews>
    <sheetView workbookViewId="0">
      <selection sqref="A1:J103"/>
    </sheetView>
  </sheetViews>
  <sheetFormatPr defaultRowHeight="15"/>
  <cols>
    <col min="2" max="2" width="64.5703125" customWidth="1"/>
    <col min="3" max="3" width="9.140625" style="15"/>
    <col min="4" max="4" width="9.28515625" style="15" bestFit="1" customWidth="1"/>
    <col min="5" max="5" width="12.7109375" style="15" bestFit="1" customWidth="1"/>
    <col min="6" max="6" width="9.140625" style="15"/>
  </cols>
  <sheetData>
    <row r="2" spans="2:6" ht="15.75">
      <c r="B2" s="110"/>
      <c r="C2" s="110"/>
      <c r="D2" s="110"/>
      <c r="E2" s="110"/>
      <c r="F2" s="16"/>
    </row>
    <row r="3" spans="2:6" ht="15.75">
      <c r="B3" s="2"/>
      <c r="C3" s="16"/>
      <c r="D3" s="16"/>
      <c r="E3" s="16"/>
      <c r="F3" s="16"/>
    </row>
    <row r="4" spans="2:6" ht="15.75">
      <c r="B4" s="4"/>
      <c r="C4" s="17"/>
      <c r="D4" s="3"/>
      <c r="E4" s="18"/>
      <c r="F4" s="5"/>
    </row>
    <row r="5" spans="2:6" ht="15" customHeight="1">
      <c r="B5" s="19"/>
      <c r="C5" s="17"/>
      <c r="D5" s="3"/>
      <c r="E5" s="18"/>
      <c r="F5" s="5"/>
    </row>
    <row r="6" spans="2:6" s="67" customFormat="1" ht="18.75" customHeight="1">
      <c r="B6" s="68"/>
      <c r="C6" s="69"/>
      <c r="D6" s="70"/>
      <c r="E6" s="71"/>
      <c r="F6" s="70"/>
    </row>
    <row r="7" spans="2:6" ht="15.75" customHeight="1">
      <c r="B7" s="7"/>
      <c r="C7" s="17"/>
      <c r="D7" s="20"/>
      <c r="E7" s="18"/>
      <c r="F7" s="3"/>
    </row>
    <row r="8" spans="2:6" ht="15.75" customHeight="1">
      <c r="B8" s="7"/>
      <c r="C8" s="17"/>
      <c r="D8" s="20"/>
      <c r="E8" s="18"/>
      <c r="F8" s="3"/>
    </row>
    <row r="9" spans="2:6" ht="16.5" customHeight="1">
      <c r="B9" s="7"/>
      <c r="C9" s="17"/>
      <c r="D9" s="20"/>
      <c r="E9" s="18"/>
      <c r="F9" s="3"/>
    </row>
    <row r="10" spans="2:6" ht="15" customHeight="1">
      <c r="B10" s="7"/>
      <c r="C10" s="17"/>
      <c r="D10" s="20"/>
      <c r="E10" s="18"/>
      <c r="F10" s="3"/>
    </row>
    <row r="11" spans="2:6" ht="13.5" customHeight="1">
      <c r="B11" s="7"/>
      <c r="C11" s="17"/>
      <c r="D11" s="20"/>
      <c r="E11" s="18"/>
      <c r="F11" s="3"/>
    </row>
    <row r="12" spans="2:6" ht="15.75">
      <c r="B12" s="7"/>
      <c r="C12" s="17"/>
      <c r="D12" s="20"/>
      <c r="E12" s="18"/>
      <c r="F12" s="3"/>
    </row>
    <row r="13" spans="2:6" ht="15" customHeight="1">
      <c r="B13" s="21"/>
      <c r="C13" s="22"/>
      <c r="D13" s="23"/>
      <c r="E13" s="24"/>
      <c r="F13" s="3"/>
    </row>
    <row r="14" spans="2:6" ht="14.25" customHeight="1">
      <c r="B14" s="19"/>
      <c r="C14" s="17"/>
      <c r="D14" s="3"/>
      <c r="E14" s="18"/>
      <c r="F14" s="5"/>
    </row>
    <row r="15" spans="2:6" s="67" customFormat="1" ht="15.75">
      <c r="B15" s="68"/>
      <c r="C15" s="69"/>
      <c r="D15" s="70"/>
      <c r="E15" s="71"/>
      <c r="F15" s="70"/>
    </row>
    <row r="16" spans="2:6" ht="15.75">
      <c r="B16" s="21"/>
      <c r="C16" s="25"/>
      <c r="D16" s="26"/>
      <c r="E16" s="27"/>
      <c r="F16" s="3"/>
    </row>
    <row r="17" spans="2:7">
      <c r="B17" s="21"/>
      <c r="C17" s="25"/>
      <c r="D17" s="26"/>
      <c r="E17" s="27"/>
      <c r="F17" s="21"/>
      <c r="G17" s="28"/>
    </row>
    <row r="18" spans="2:7" ht="15.75">
      <c r="B18" s="7"/>
      <c r="C18" s="7"/>
      <c r="D18" s="55"/>
      <c r="E18" s="4"/>
      <c r="F18" s="7"/>
      <c r="G18" s="28"/>
    </row>
    <row r="19" spans="2:7" ht="15.75">
      <c r="B19" s="7"/>
      <c r="C19" s="29"/>
      <c r="D19" s="20"/>
      <c r="E19" s="30"/>
      <c r="F19" s="20"/>
    </row>
    <row r="20" spans="2:7" ht="15.75" hidden="1">
      <c r="B20" s="31"/>
      <c r="C20" s="32"/>
      <c r="D20" s="20"/>
      <c r="E20" s="33"/>
      <c r="F20" s="34"/>
    </row>
    <row r="21" spans="2:7" ht="15.75" hidden="1">
      <c r="B21" s="7"/>
      <c r="C21" s="35"/>
      <c r="D21" s="20"/>
      <c r="E21" s="33"/>
      <c r="F21" s="3"/>
    </row>
    <row r="22" spans="2:7" ht="15.75" hidden="1">
      <c r="B22" s="7"/>
      <c r="C22" s="35"/>
      <c r="D22" s="20"/>
      <c r="E22" s="33"/>
      <c r="F22" s="3"/>
    </row>
    <row r="23" spans="2:7" ht="15.75" hidden="1">
      <c r="B23" s="7"/>
      <c r="C23" s="35"/>
      <c r="D23" s="20"/>
      <c r="E23" s="33"/>
      <c r="F23" s="3"/>
    </row>
    <row r="24" spans="2:7" ht="15.75" hidden="1">
      <c r="B24" s="7"/>
      <c r="C24" s="35"/>
      <c r="D24" s="20"/>
      <c r="E24" s="33"/>
      <c r="F24" s="3"/>
    </row>
    <row r="25" spans="2:7" ht="15.75" hidden="1">
      <c r="B25" s="7"/>
      <c r="C25" s="35"/>
      <c r="D25" s="20"/>
      <c r="E25" s="33"/>
      <c r="F25" s="3"/>
    </row>
    <row r="26" spans="2:7" ht="15.75">
      <c r="B26" s="7"/>
      <c r="C26" s="35"/>
      <c r="D26" s="20"/>
      <c r="E26" s="18"/>
      <c r="F26" s="3"/>
    </row>
    <row r="27" spans="2:7" ht="15.75">
      <c r="B27" s="7"/>
      <c r="C27" s="35"/>
      <c r="D27" s="57"/>
      <c r="E27" s="37"/>
      <c r="F27" s="3"/>
    </row>
    <row r="28" spans="2:7" ht="15.75">
      <c r="B28" s="7"/>
      <c r="C28" s="35"/>
      <c r="D28" s="57"/>
      <c r="F28" s="3"/>
    </row>
    <row r="29" spans="2:7" ht="15.75">
      <c r="B29" s="7"/>
      <c r="C29" s="56"/>
      <c r="D29" s="20"/>
      <c r="E29" s="18"/>
      <c r="F29" s="3"/>
    </row>
    <row r="30" spans="2:7" ht="15.75">
      <c r="B30" s="7"/>
      <c r="C30" s="17"/>
      <c r="D30" s="3"/>
      <c r="E30" s="18"/>
      <c r="F30" s="3"/>
    </row>
    <row r="31" spans="2:7" ht="15.75">
      <c r="B31" s="7"/>
      <c r="C31" s="59"/>
      <c r="D31" s="3"/>
      <c r="E31" s="18"/>
      <c r="F31" s="3"/>
    </row>
    <row r="32" spans="2:7" ht="15.75">
      <c r="B32" s="7"/>
      <c r="C32" s="18"/>
      <c r="D32" s="20"/>
      <c r="E32" s="18"/>
      <c r="F32" s="3"/>
    </row>
    <row r="33" spans="2:6" ht="15.75">
      <c r="B33" s="7"/>
      <c r="C33" s="18"/>
      <c r="D33" s="20"/>
      <c r="E33" s="18"/>
      <c r="F33" s="3"/>
    </row>
    <row r="34" spans="2:6" ht="15.75">
      <c r="B34" s="7"/>
      <c r="D34" s="20"/>
      <c r="E34" s="18"/>
      <c r="F34" s="3"/>
    </row>
    <row r="35" spans="2:6" ht="15.75">
      <c r="B35" s="7"/>
      <c r="C35" s="39"/>
      <c r="D35" s="3"/>
      <c r="E35" s="18"/>
      <c r="F35" s="3"/>
    </row>
    <row r="36" spans="2:6" ht="15.75">
      <c r="B36" s="7"/>
      <c r="C36" s="17"/>
      <c r="D36" s="3"/>
      <c r="E36" s="18"/>
      <c r="F36" s="3"/>
    </row>
    <row r="37" spans="2:6" ht="15.75">
      <c r="B37" s="7"/>
      <c r="C37" s="17"/>
      <c r="D37" s="3"/>
      <c r="E37" s="18"/>
      <c r="F37" s="3"/>
    </row>
    <row r="38" spans="2:6" ht="15.75">
      <c r="B38" s="7"/>
      <c r="C38" s="17"/>
      <c r="D38" s="3"/>
      <c r="E38" s="18"/>
      <c r="F38" s="3"/>
    </row>
    <row r="39" spans="2:6" ht="15.75">
      <c r="B39" s="19"/>
      <c r="C39" s="17"/>
      <c r="D39" s="3"/>
      <c r="E39" s="18"/>
      <c r="F39" s="3"/>
    </row>
    <row r="40" spans="2:6" ht="15.75">
      <c r="B40" s="7"/>
      <c r="C40" s="17"/>
      <c r="D40" s="3"/>
      <c r="E40" s="18"/>
      <c r="F40" s="3"/>
    </row>
    <row r="41" spans="2:6" ht="15.75">
      <c r="B41" s="7"/>
      <c r="C41" s="3"/>
      <c r="D41" s="58"/>
      <c r="E41" s="18"/>
      <c r="F41" s="3"/>
    </row>
    <row r="42" spans="2:6" ht="15.75">
      <c r="B42" s="7"/>
      <c r="C42" s="3"/>
      <c r="D42" s="3"/>
      <c r="E42" s="18"/>
      <c r="F42" s="3"/>
    </row>
    <row r="43" spans="2:6" ht="15.75">
      <c r="B43" s="7"/>
      <c r="C43" s="3"/>
      <c r="D43" s="3"/>
      <c r="E43" s="38"/>
      <c r="F43" s="3"/>
    </row>
    <row r="44" spans="2:6" ht="15.75">
      <c r="B44" s="7"/>
      <c r="C44" s="17"/>
      <c r="D44" s="3"/>
      <c r="E44" s="18"/>
      <c r="F44" s="3"/>
    </row>
    <row r="45" spans="2:6" ht="15.75">
      <c r="B45" s="7"/>
      <c r="C45" s="17"/>
      <c r="D45" s="3"/>
      <c r="E45" s="18"/>
      <c r="F45" s="3"/>
    </row>
    <row r="46" spans="2:6" ht="15.75">
      <c r="B46" s="7"/>
      <c r="C46" s="17"/>
      <c r="D46" s="3"/>
      <c r="E46" s="38"/>
      <c r="F46" s="3"/>
    </row>
    <row r="47" spans="2:6" ht="15.75">
      <c r="B47" s="7"/>
      <c r="C47" s="17"/>
      <c r="D47" s="3"/>
      <c r="E47" s="18"/>
      <c r="F47" s="3"/>
    </row>
    <row r="48" spans="2:6" ht="15.75">
      <c r="B48" s="36"/>
      <c r="C48" s="17"/>
      <c r="D48" s="3"/>
      <c r="E48" s="18"/>
      <c r="F48" s="3"/>
    </row>
    <row r="49" spans="2:9" ht="15.75">
      <c r="B49" s="60"/>
      <c r="C49" s="61"/>
      <c r="D49" s="62"/>
      <c r="E49" s="63"/>
      <c r="F49" s="6"/>
    </row>
    <row r="50" spans="2:9" ht="15.75">
      <c r="B50" s="60"/>
      <c r="C50" s="61"/>
      <c r="D50" s="62"/>
      <c r="E50" s="63"/>
      <c r="F50" s="6"/>
    </row>
    <row r="51" spans="2:9" ht="15.75">
      <c r="B51" s="60"/>
      <c r="C51" s="61"/>
      <c r="D51" s="64"/>
      <c r="E51" s="65"/>
      <c r="F51" s="6"/>
    </row>
    <row r="52" spans="2:9" ht="15.75">
      <c r="B52" s="60"/>
      <c r="C52" s="61"/>
      <c r="D52" s="64"/>
      <c r="E52" s="65"/>
      <c r="F52" s="6"/>
    </row>
    <row r="53" spans="2:9" ht="15.75">
      <c r="B53" s="60"/>
      <c r="C53" s="42"/>
      <c r="D53" s="6"/>
      <c r="E53" s="43"/>
      <c r="F53" s="6"/>
    </row>
    <row r="54" spans="2:9" ht="15.75">
      <c r="B54" s="60"/>
      <c r="C54" s="42"/>
      <c r="D54" s="6"/>
      <c r="E54" s="43"/>
      <c r="F54" s="6"/>
    </row>
    <row r="55" spans="2:9" ht="15.75">
      <c r="B55" s="60"/>
      <c r="C55" s="42"/>
      <c r="D55" s="6"/>
      <c r="E55" s="43"/>
      <c r="F55" s="6"/>
    </row>
    <row r="56" spans="2:9" ht="15.75">
      <c r="B56" s="60"/>
      <c r="C56" s="42"/>
      <c r="D56" s="6"/>
      <c r="E56" s="43"/>
      <c r="F56" s="6"/>
    </row>
    <row r="57" spans="2:9" ht="15.75">
      <c r="B57" s="60"/>
      <c r="C57" s="42"/>
      <c r="D57" s="6"/>
      <c r="E57" s="43"/>
      <c r="F57" s="6"/>
    </row>
    <row r="58" spans="2:9" ht="15.75">
      <c r="B58" s="66"/>
      <c r="C58" s="42"/>
      <c r="D58" s="6"/>
      <c r="E58" s="43"/>
      <c r="F58" s="6"/>
      <c r="G58" s="44"/>
      <c r="H58" s="44"/>
      <c r="I58" s="44"/>
    </row>
    <row r="59" spans="2:9" ht="15.75" hidden="1">
      <c r="B59" s="7"/>
      <c r="C59" s="17"/>
      <c r="D59" s="3"/>
      <c r="E59" s="18"/>
      <c r="F59" s="3"/>
      <c r="G59" s="44"/>
      <c r="H59" s="44"/>
      <c r="I59" s="44"/>
    </row>
    <row r="60" spans="2:9" ht="15.75" hidden="1">
      <c r="B60" s="7"/>
      <c r="C60" s="42"/>
      <c r="D60" s="6"/>
      <c r="E60" s="18"/>
      <c r="F60" s="3"/>
      <c r="G60" s="44"/>
      <c r="H60" s="44"/>
      <c r="I60" s="44"/>
    </row>
    <row r="61" spans="2:9" ht="15.75" hidden="1">
      <c r="B61" s="7"/>
      <c r="C61" s="42"/>
      <c r="D61" s="6"/>
      <c r="E61" s="18"/>
      <c r="F61" s="3"/>
      <c r="G61" s="44"/>
      <c r="H61" s="44"/>
      <c r="I61" s="44"/>
    </row>
    <row r="62" spans="2:9" ht="15.75" hidden="1">
      <c r="B62" s="7"/>
      <c r="C62" s="42"/>
      <c r="D62" s="6"/>
      <c r="E62" s="18"/>
      <c r="F62" s="3"/>
      <c r="G62" s="44"/>
      <c r="H62" s="44"/>
      <c r="I62" s="44"/>
    </row>
    <row r="63" spans="2:9" ht="15.75" hidden="1">
      <c r="B63" s="7"/>
      <c r="C63" s="42"/>
      <c r="D63" s="6"/>
      <c r="E63" s="18"/>
      <c r="F63" s="3"/>
      <c r="G63" s="44"/>
      <c r="H63" s="44"/>
      <c r="I63" s="44"/>
    </row>
    <row r="64" spans="2:9" ht="15.75" hidden="1">
      <c r="B64" s="7"/>
      <c r="C64" s="42"/>
      <c r="D64" s="6"/>
      <c r="E64" s="18"/>
      <c r="F64" s="3"/>
      <c r="G64" s="44"/>
      <c r="H64" s="44"/>
      <c r="I64" s="44"/>
    </row>
    <row r="65" spans="2:9" ht="15.75" hidden="1">
      <c r="B65" s="7"/>
      <c r="C65" s="42"/>
      <c r="D65" s="6"/>
      <c r="E65" s="18"/>
      <c r="F65" s="3"/>
      <c r="G65" s="44"/>
      <c r="H65" s="44"/>
      <c r="I65" s="44"/>
    </row>
    <row r="66" spans="2:9" ht="15.75" hidden="1">
      <c r="B66" s="7"/>
      <c r="C66" s="35"/>
      <c r="D66" s="4"/>
      <c r="E66" s="18"/>
      <c r="F66" s="3"/>
      <c r="G66" s="44"/>
      <c r="H66" s="44"/>
      <c r="I66" s="44"/>
    </row>
    <row r="67" spans="2:9" ht="15.75" hidden="1">
      <c r="B67" s="7"/>
      <c r="C67" s="35"/>
      <c r="D67" s="4"/>
      <c r="E67" s="40"/>
      <c r="F67" s="3"/>
      <c r="G67" s="44"/>
      <c r="H67" s="44"/>
      <c r="I67" s="44"/>
    </row>
    <row r="68" spans="2:9" ht="16.5" hidden="1" customHeight="1">
      <c r="B68" s="7"/>
      <c r="C68" s="42"/>
      <c r="D68" s="6"/>
      <c r="E68" s="40"/>
      <c r="F68" s="3"/>
      <c r="G68" s="44"/>
      <c r="H68" s="44"/>
      <c r="I68" s="44"/>
    </row>
    <row r="69" spans="2:9" ht="15.75">
      <c r="B69" s="41"/>
      <c r="C69" s="45"/>
      <c r="D69" s="46"/>
      <c r="E69" s="47"/>
      <c r="F69" s="3"/>
      <c r="G69" s="44"/>
      <c r="H69" s="44"/>
      <c r="I69" s="44"/>
    </row>
    <row r="70" spans="2:9" ht="15.75">
      <c r="B70" s="48"/>
      <c r="C70" s="45"/>
      <c r="D70" s="46"/>
      <c r="E70" s="47"/>
      <c r="F70" s="3"/>
      <c r="G70" s="44"/>
      <c r="H70" s="44"/>
      <c r="I70" s="44"/>
    </row>
    <row r="71" spans="2:9" ht="15.75">
      <c r="B71" s="48"/>
      <c r="C71" s="45"/>
      <c r="D71" s="46"/>
      <c r="E71" s="47"/>
      <c r="F71" s="3"/>
      <c r="G71" s="44"/>
      <c r="H71" s="44"/>
      <c r="I71" s="44"/>
    </row>
    <row r="72" spans="2:9" ht="15.75">
      <c r="B72" s="48"/>
      <c r="C72" s="45"/>
      <c r="D72" s="46"/>
      <c r="E72" s="49"/>
      <c r="F72" s="3"/>
      <c r="G72" s="44"/>
      <c r="H72" s="44"/>
      <c r="I72" s="44"/>
    </row>
    <row r="73" spans="2:9" ht="15.75">
      <c r="B73" s="48"/>
      <c r="C73" s="45"/>
      <c r="D73" s="46"/>
      <c r="E73" s="49"/>
      <c r="F73" s="3"/>
      <c r="G73" s="44"/>
      <c r="H73" s="44"/>
      <c r="I73" s="44"/>
    </row>
    <row r="74" spans="2:9" ht="15.75">
      <c r="B74" s="50"/>
      <c r="C74" s="45"/>
      <c r="D74" s="46"/>
      <c r="E74" s="49"/>
      <c r="F74" s="3"/>
      <c r="G74" s="44"/>
      <c r="H74" s="44"/>
      <c r="I74" s="44"/>
    </row>
    <row r="75" spans="2:9" ht="15.75">
      <c r="B75" s="50"/>
      <c r="C75" s="45"/>
      <c r="D75" s="46"/>
      <c r="E75" s="47"/>
      <c r="F75" s="6"/>
      <c r="G75" s="44"/>
      <c r="H75" s="44"/>
      <c r="I75" s="44"/>
    </row>
    <row r="76" spans="2:9" ht="15.75">
      <c r="B76" s="50"/>
      <c r="C76" s="45"/>
      <c r="D76" s="46"/>
      <c r="E76" s="47"/>
      <c r="F76" s="6"/>
      <c r="G76" s="44"/>
      <c r="H76" s="44"/>
      <c r="I76" s="44"/>
    </row>
    <row r="77" spans="2:9" ht="15.75">
      <c r="B77" s="48"/>
      <c r="C77" s="45"/>
      <c r="D77" s="46"/>
      <c r="E77" s="47"/>
      <c r="F77" s="3"/>
      <c r="G77" s="44"/>
      <c r="H77" s="44"/>
      <c r="I77" s="44"/>
    </row>
    <row r="78" spans="2:9" ht="15.75">
      <c r="B78" s="48"/>
      <c r="C78" s="45"/>
      <c r="D78" s="46"/>
      <c r="E78" s="47"/>
      <c r="F78" s="3"/>
      <c r="G78" s="44"/>
      <c r="H78" s="44"/>
      <c r="I78" s="44"/>
    </row>
    <row r="79" spans="2:9" ht="15.75">
      <c r="B79" s="51"/>
      <c r="C79" s="52"/>
      <c r="D79" s="51"/>
      <c r="E79" s="53"/>
      <c r="F79" s="54"/>
      <c r="G79" s="44"/>
      <c r="H79" s="44"/>
      <c r="I79" s="44"/>
    </row>
    <row r="80" spans="2:9" ht="15.75">
      <c r="B80" s="51"/>
      <c r="C80" s="51"/>
      <c r="D80" s="51"/>
      <c r="E80" s="54"/>
      <c r="F80" s="54"/>
    </row>
    <row r="81" spans="2:6" ht="15.75">
      <c r="B81" s="51"/>
      <c r="C81" s="51"/>
      <c r="D81" s="51"/>
      <c r="E81" s="54"/>
      <c r="F81" s="54"/>
    </row>
    <row r="82" spans="2:6" ht="15.75">
      <c r="B82" s="51"/>
      <c r="C82" s="51"/>
      <c r="D82" s="51"/>
      <c r="E82" s="54"/>
      <c r="F82" s="54"/>
    </row>
    <row r="83" spans="2:6" ht="15.75">
      <c r="B83" s="51"/>
      <c r="C83" s="51"/>
      <c r="D83" s="51"/>
      <c r="E83" s="54"/>
      <c r="F83" s="54"/>
    </row>
    <row r="84" spans="2:6" ht="15.75">
      <c r="B84" s="51"/>
      <c r="C84" s="51"/>
      <c r="D84" s="51"/>
      <c r="E84" s="54"/>
      <c r="F84" s="54"/>
    </row>
    <row r="85" spans="2:6" ht="15.75">
      <c r="B85" s="51"/>
      <c r="C85" s="51"/>
      <c r="D85" s="51"/>
      <c r="E85" s="54"/>
      <c r="F85" s="54"/>
    </row>
    <row r="86" spans="2:6" ht="15.75">
      <c r="B86" s="51"/>
      <c r="C86" s="51"/>
      <c r="D86" s="51"/>
      <c r="E86" s="54"/>
      <c r="F86" s="54"/>
    </row>
    <row r="87" spans="2:6" ht="15.75">
      <c r="B87" s="51"/>
      <c r="C87" s="51"/>
      <c r="D87" s="51"/>
      <c r="E87" s="54"/>
      <c r="F87" s="54"/>
    </row>
    <row r="88" spans="2:6" ht="15.75">
      <c r="B88" s="7"/>
      <c r="C88" s="3"/>
      <c r="D88" s="3"/>
      <c r="E88" s="3"/>
      <c r="F88" s="3"/>
    </row>
    <row r="89" spans="2:6" ht="15.75">
      <c r="B89" s="7"/>
      <c r="C89" s="3"/>
      <c r="D89" s="3"/>
      <c r="E89" s="3"/>
      <c r="F89" s="3"/>
    </row>
    <row r="90" spans="2:6" ht="15.75">
      <c r="B90" s="7"/>
      <c r="C90" s="3"/>
      <c r="D90" s="3"/>
      <c r="E90" s="3"/>
      <c r="F90" s="3"/>
    </row>
    <row r="91" spans="2:6" ht="15.75">
      <c r="B91" s="8"/>
      <c r="C91" s="3"/>
      <c r="D91" s="3"/>
      <c r="E91" s="3"/>
      <c r="F91" s="3"/>
    </row>
  </sheetData>
  <mergeCells count="1">
    <mergeCell ref="B2:E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I23"/>
  <sheetViews>
    <sheetView workbookViewId="0">
      <selection sqref="A1:K119"/>
    </sheetView>
  </sheetViews>
  <sheetFormatPr defaultRowHeight="15"/>
  <cols>
    <col min="8" max="8" width="46.5703125" customWidth="1"/>
  </cols>
  <sheetData>
    <row r="3" spans="1:9" ht="15.75">
      <c r="A3" s="13"/>
    </row>
    <row r="5" spans="1:9" ht="15.75">
      <c r="A5" s="13"/>
      <c r="I5" s="14"/>
    </row>
    <row r="6" spans="1:9" ht="15.75">
      <c r="A6" s="13"/>
      <c r="I6" s="14"/>
    </row>
    <row r="7" spans="1:9" ht="15.75">
      <c r="A7" s="13"/>
      <c r="I7" s="14"/>
    </row>
    <row r="8" spans="1:9" ht="15.75">
      <c r="A8" s="13"/>
      <c r="I8" s="14"/>
    </row>
    <row r="9" spans="1:9">
      <c r="I9" s="14"/>
    </row>
    <row r="10" spans="1:9">
      <c r="I10" s="14"/>
    </row>
    <row r="11" spans="1:9">
      <c r="I11" s="14"/>
    </row>
    <row r="12" spans="1:9">
      <c r="I12" s="14"/>
    </row>
    <row r="13" spans="1:9" ht="15.75">
      <c r="A13" s="13"/>
      <c r="I13" s="14"/>
    </row>
    <row r="14" spans="1:9" ht="15.75">
      <c r="A14" s="13"/>
    </row>
    <row r="15" spans="1:9" ht="15.75">
      <c r="A15" s="13"/>
    </row>
    <row r="16" spans="1:9" ht="15.75">
      <c r="A16" s="13"/>
    </row>
    <row r="17" spans="1:1" ht="15.75">
      <c r="A17" s="13"/>
    </row>
    <row r="18" spans="1:1" ht="15.75">
      <c r="A18" s="13"/>
    </row>
    <row r="22" spans="1:1" ht="15.75">
      <c r="A22" s="13"/>
    </row>
    <row r="23" spans="1:1" ht="15.75">
      <c r="A23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Дведомость</vt:lpstr>
      <vt:lpstr>Ресурсник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vrsitdikov</dc:creator>
  <cp:lastModifiedBy>dngub</cp:lastModifiedBy>
  <cp:lastPrinted>2025-03-25T05:11:56Z</cp:lastPrinted>
  <dcterms:created xsi:type="dcterms:W3CDTF">2021-08-11T05:55:00Z</dcterms:created>
  <dcterms:modified xsi:type="dcterms:W3CDTF">2025-07-04T11:19:19Z</dcterms:modified>
</cp:coreProperties>
</file>